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egan\SPRINGFIELD\Town of Springfield - 2024\"/>
    </mc:Choice>
  </mc:AlternateContent>
  <xr:revisionPtr revIDLastSave="0" documentId="13_ncr:1_{A17F5BB3-19E4-4B11-BAAB-38C5FB8D22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G21" i="1"/>
  <c r="H32" i="1" l="1"/>
  <c r="D46" i="1" l="1"/>
  <c r="C46" i="1"/>
  <c r="E46" i="1"/>
  <c r="D40" i="1"/>
  <c r="H19" i="1" l="1"/>
  <c r="D21" i="1" l="1"/>
  <c r="E40" i="1" l="1"/>
  <c r="G40" i="1" l="1"/>
  <c r="C40" i="1" l="1"/>
  <c r="C21" i="1"/>
  <c r="C22" i="1" l="1"/>
  <c r="H39" i="1"/>
  <c r="H37" i="1"/>
  <c r="H35" i="1"/>
  <c r="H34" i="1"/>
  <c r="H33" i="1"/>
  <c r="H25" i="1"/>
  <c r="H20" i="1"/>
  <c r="H17" i="1"/>
  <c r="H13" i="1"/>
  <c r="H11" i="1"/>
  <c r="H10" i="1"/>
  <c r="H9" i="1"/>
  <c r="H8" i="1"/>
  <c r="C41" i="1" l="1"/>
  <c r="E5" i="1" s="1"/>
  <c r="F40" i="1" l="1"/>
  <c r="E21" i="1"/>
  <c r="F21" i="1"/>
  <c r="H40" i="1" l="1"/>
  <c r="H21" i="1"/>
  <c r="E22" i="1" l="1"/>
  <c r="E41" i="1" s="1"/>
  <c r="F5" i="1" s="1"/>
  <c r="F41" i="1" s="1"/>
  <c r="G5" i="1" s="1"/>
  <c r="G22" i="1" l="1"/>
  <c r="G41" i="1" l="1"/>
  <c r="G46" i="1" s="1"/>
</calcChain>
</file>

<file path=xl/sharedStrings.xml><?xml version="1.0" encoding="utf-8"?>
<sst xmlns="http://schemas.openxmlformats.org/spreadsheetml/2006/main" count="54" uniqueCount="54">
  <si>
    <t>Town of Springfield</t>
  </si>
  <si>
    <t>% Change</t>
  </si>
  <si>
    <t>Road Levy</t>
  </si>
  <si>
    <t>Fire Levy</t>
  </si>
  <si>
    <t>General Levy</t>
  </si>
  <si>
    <t>Highway Aids</t>
  </si>
  <si>
    <t>Shared Revenue</t>
  </si>
  <si>
    <t>Municiple Services</t>
  </si>
  <si>
    <t>Recycling</t>
  </si>
  <si>
    <t>MFL Payments</t>
  </si>
  <si>
    <t>Recycling Aids</t>
  </si>
  <si>
    <t>Miscellaneous Revenue</t>
  </si>
  <si>
    <t>REVENUE:</t>
  </si>
  <si>
    <t>TOTAL REVENUE</t>
  </si>
  <si>
    <t>TOTAL AVAILABLE</t>
  </si>
  <si>
    <t>EXPENDITURES:</t>
  </si>
  <si>
    <t>General Government</t>
  </si>
  <si>
    <t>Legal Service</t>
  </si>
  <si>
    <t>Insurance</t>
  </si>
  <si>
    <t>Town Hall Maintenance</t>
  </si>
  <si>
    <t>Highway Maintenance</t>
  </si>
  <si>
    <t>Fire Protection</t>
  </si>
  <si>
    <t>Highway Mowing</t>
  </si>
  <si>
    <t>TOTAL EXPENSES</t>
  </si>
  <si>
    <t>UNRESERVED BALANCE</t>
  </si>
  <si>
    <t>Miscellaneous Expense</t>
  </si>
  <si>
    <t>YEAR END BALANCE</t>
  </si>
  <si>
    <t>Year Beginning Balance</t>
  </si>
  <si>
    <t>Licesne &amp; Permits</t>
  </si>
  <si>
    <t>Election</t>
  </si>
  <si>
    <t>Gen Admin</t>
  </si>
  <si>
    <t>Clerk</t>
  </si>
  <si>
    <t>Treasurer</t>
  </si>
  <si>
    <t>Board</t>
  </si>
  <si>
    <t>Assessor</t>
  </si>
  <si>
    <t>2000/1500</t>
  </si>
  <si>
    <t>TRIP/Marq. Land &amp; Water</t>
  </si>
  <si>
    <t>2024 Budget</t>
  </si>
  <si>
    <t>2025 Proposed Budget</t>
  </si>
  <si>
    <t xml:space="preserve">2024 YTD   </t>
  </si>
  <si>
    <t>2025 Budget</t>
  </si>
  <si>
    <t>2023  Actual</t>
  </si>
  <si>
    <t>2024 Estimate    (Sept-Dec)</t>
  </si>
  <si>
    <t>CD (12/2024)</t>
  </si>
  <si>
    <t>FD Reserve Fund</t>
  </si>
  <si>
    <t>Total 2024 Levy + 2024 PP Aid</t>
  </si>
  <si>
    <t>2.274%  Increase  (Net New Construction)</t>
  </si>
  <si>
    <t xml:space="preserve">Total 2025 Levy </t>
  </si>
  <si>
    <t>(2025 PP Aid -$43.91)</t>
  </si>
  <si>
    <t>Fire Dues (2%)</t>
  </si>
  <si>
    <t>Propsed Levy Increase</t>
  </si>
  <si>
    <t>General Reserve Fund</t>
  </si>
  <si>
    <t>Road Reserve Fund</t>
  </si>
  <si>
    <t>REVALUATION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</si>
</sst>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4"/>
      <color theme="1"/>
      <name val="Cambria"/>
      <family val="1"/>
      <scheme val="maj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6" xfId="0" applyFont="1" applyBorder="1"/>
    <xf numFmtId="10" fontId="3" fillId="0" borderId="6" xfId="3" applyNumberFormat="1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2" fillId="0" borderId="4" xfId="0" applyFont="1" applyBorder="1"/>
    <xf numFmtId="0" fontId="3" fillId="0" borderId="17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11" xfId="0" applyFont="1" applyBorder="1"/>
    <xf numFmtId="10" fontId="3" fillId="0" borderId="0" xfId="3" applyNumberFormat="1" applyFont="1" applyBorder="1"/>
    <xf numFmtId="165" fontId="8" fillId="0" borderId="0" xfId="1" applyNumberFormat="1" applyFont="1" applyBorder="1"/>
    <xf numFmtId="164" fontId="8" fillId="0" borderId="4" xfId="2" applyNumberFormat="1" applyFont="1" applyBorder="1"/>
    <xf numFmtId="0" fontId="6" fillId="0" borderId="13" xfId="0" applyFont="1" applyBorder="1" applyAlignment="1">
      <alignment horizontal="center"/>
    </xf>
    <xf numFmtId="164" fontId="6" fillId="0" borderId="0" xfId="2" applyNumberFormat="1" applyFont="1" applyBorder="1"/>
    <xf numFmtId="165" fontId="6" fillId="0" borderId="0" xfId="1" applyNumberFormat="1" applyFont="1" applyBorder="1"/>
    <xf numFmtId="165" fontId="6" fillId="0" borderId="1" xfId="1" applyNumberFormat="1" applyFont="1" applyBorder="1"/>
    <xf numFmtId="164" fontId="6" fillId="0" borderId="3" xfId="2" applyNumberFormat="1" applyFont="1" applyBorder="1"/>
    <xf numFmtId="164" fontId="6" fillId="0" borderId="4" xfId="2" applyNumberFormat="1" applyFont="1" applyBorder="1"/>
    <xf numFmtId="0" fontId="6" fillId="0" borderId="13" xfId="0" applyFont="1" applyBorder="1" applyAlignment="1">
      <alignment horizontal="center" wrapText="1"/>
    </xf>
    <xf numFmtId="0" fontId="6" fillId="0" borderId="16" xfId="0" applyFont="1" applyBorder="1"/>
    <xf numFmtId="0" fontId="6" fillId="0" borderId="0" xfId="0" applyFont="1"/>
    <xf numFmtId="0" fontId="6" fillId="2" borderId="0" xfId="0" applyFont="1" applyFill="1"/>
    <xf numFmtId="0" fontId="7" fillId="2" borderId="0" xfId="0" applyFont="1" applyFill="1"/>
    <xf numFmtId="0" fontId="2" fillId="2" borderId="0" xfId="0" applyFont="1" applyFill="1"/>
    <xf numFmtId="3" fontId="7" fillId="2" borderId="0" xfId="0" applyNumberFormat="1" applyFont="1" applyFill="1"/>
    <xf numFmtId="0" fontId="9" fillId="2" borderId="0" xfId="0" applyFont="1" applyFill="1"/>
    <xf numFmtId="0" fontId="3" fillId="2" borderId="8" xfId="0" applyFont="1" applyFill="1" applyBorder="1"/>
    <xf numFmtId="165" fontId="6" fillId="2" borderId="0" xfId="1" applyNumberFormat="1" applyFont="1" applyFill="1" applyBorder="1"/>
    <xf numFmtId="10" fontId="3" fillId="2" borderId="6" xfId="3" applyNumberFormat="1" applyFont="1" applyFill="1" applyBorder="1"/>
    <xf numFmtId="165" fontId="2" fillId="2" borderId="0" xfId="0" applyNumberFormat="1" applyFont="1" applyFill="1"/>
    <xf numFmtId="0" fontId="4" fillId="2" borderId="15" xfId="0" applyFont="1" applyFill="1" applyBorder="1"/>
    <xf numFmtId="164" fontId="6" fillId="2" borderId="0" xfId="2" applyNumberFormat="1" applyFont="1" applyFill="1" applyBorder="1"/>
    <xf numFmtId="0" fontId="3" fillId="2" borderId="6" xfId="0" applyFont="1" applyFill="1" applyBorder="1"/>
    <xf numFmtId="0" fontId="4" fillId="2" borderId="10" xfId="0" applyFont="1" applyFill="1" applyBorder="1"/>
    <xf numFmtId="164" fontId="6" fillId="2" borderId="2" xfId="2" applyNumberFormat="1" applyFont="1" applyFill="1" applyBorder="1"/>
    <xf numFmtId="165" fontId="6" fillId="2" borderId="2" xfId="1" applyNumberFormat="1" applyFont="1" applyFill="1" applyBorder="1"/>
    <xf numFmtId="165" fontId="6" fillId="3" borderId="0" xfId="1" applyNumberFormat="1" applyFont="1" applyFill="1" applyBorder="1"/>
    <xf numFmtId="3" fontId="7" fillId="3" borderId="0" xfId="0" applyNumberFormat="1" applyFont="1" applyFill="1"/>
    <xf numFmtId="164" fontId="6" fillId="4" borderId="2" xfId="2" applyNumberFormat="1" applyFont="1" applyFill="1" applyBorder="1"/>
    <xf numFmtId="165" fontId="6" fillId="4" borderId="2" xfId="1" applyNumberFormat="1" applyFont="1" applyFill="1" applyBorder="1"/>
    <xf numFmtId="0" fontId="10" fillId="0" borderId="0" xfId="0" applyFont="1"/>
    <xf numFmtId="164" fontId="6" fillId="2" borderId="2" xfId="0" applyNumberFormat="1" applyFont="1" applyFill="1" applyBorder="1"/>
    <xf numFmtId="164" fontId="6" fillId="5" borderId="0" xfId="2" applyNumberFormat="1" applyFont="1" applyFill="1" applyBorder="1"/>
    <xf numFmtId="165" fontId="6" fillId="5" borderId="2" xfId="1" applyNumberFormat="1" applyFont="1" applyFill="1" applyBorder="1"/>
    <xf numFmtId="164" fontId="6" fillId="6" borderId="0" xfId="2" applyNumberFormat="1" applyFont="1" applyFill="1" applyBorder="1"/>
    <xf numFmtId="165" fontId="6" fillId="6" borderId="2" xfId="1" applyNumberFormat="1" applyFont="1" applyFill="1" applyBorder="1"/>
    <xf numFmtId="0" fontId="3" fillId="0" borderId="18" xfId="0" applyFont="1" applyBorder="1"/>
    <xf numFmtId="0" fontId="4" fillId="2" borderId="0" xfId="0" applyFont="1" applyFill="1"/>
    <xf numFmtId="0" fontId="3" fillId="0" borderId="16" xfId="0" applyFont="1" applyBorder="1"/>
    <xf numFmtId="0" fontId="4" fillId="0" borderId="0" xfId="0" applyFont="1"/>
    <xf numFmtId="0" fontId="3" fillId="2" borderId="0" xfId="0" applyFont="1" applyFill="1"/>
    <xf numFmtId="0" fontId="3" fillId="0" borderId="0" xfId="0" applyFont="1"/>
    <xf numFmtId="0" fontId="3" fillId="0" borderId="1" xfId="0" applyFont="1" applyBorder="1"/>
    <xf numFmtId="0" fontId="4" fillId="2" borderId="2" xfId="0" applyFont="1" applyFill="1" applyBorder="1"/>
    <xf numFmtId="0" fontId="4" fillId="0" borderId="3" xfId="0" applyFont="1" applyBorder="1"/>
    <xf numFmtId="0" fontId="4" fillId="0" borderId="4" xfId="0" applyFont="1" applyBorder="1"/>
    <xf numFmtId="165" fontId="6" fillId="0" borderId="0" xfId="1" applyNumberFormat="1" applyFont="1" applyBorder="1" applyAlignment="1">
      <alignment horizontal="center"/>
    </xf>
    <xf numFmtId="164" fontId="6" fillId="7" borderId="0" xfId="2" applyNumberFormat="1" applyFont="1" applyFill="1" applyBorder="1"/>
    <xf numFmtId="164" fontId="6" fillId="7" borderId="3" xfId="2" applyNumberFormat="1" applyFont="1" applyFill="1" applyBorder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0" fontId="12" fillId="2" borderId="0" xfId="0" applyFont="1" applyFill="1"/>
    <xf numFmtId="0" fontId="10" fillId="2" borderId="0" xfId="0" applyFont="1" applyFill="1"/>
    <xf numFmtId="0" fontId="13" fillId="2" borderId="0" xfId="0" applyFont="1" applyFill="1"/>
    <xf numFmtId="3" fontId="14" fillId="2" borderId="0" xfId="0" applyNumberFormat="1" applyFont="1" applyFill="1"/>
    <xf numFmtId="0" fontId="5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topLeftCell="A6" zoomScaleNormal="100" workbookViewId="0">
      <selection activeCell="G8" sqref="G8"/>
    </sheetView>
  </sheetViews>
  <sheetFormatPr defaultRowHeight="15" x14ac:dyDescent="0.25"/>
  <cols>
    <col min="1" max="1" width="21" style="1" customWidth="1"/>
    <col min="2" max="2" width="10.28515625" style="1" customWidth="1"/>
    <col min="3" max="3" width="11.85546875" style="1" customWidth="1"/>
    <col min="4" max="4" width="10.42578125" style="1" customWidth="1"/>
    <col min="5" max="5" width="13.140625" style="1" customWidth="1"/>
    <col min="6" max="6" width="11.28515625" style="1" customWidth="1"/>
    <col min="7" max="7" width="11.140625" style="1" customWidth="1"/>
    <col min="8" max="8" width="11" style="1" bestFit="1" customWidth="1"/>
    <col min="9" max="16384" width="9.140625" style="1"/>
  </cols>
  <sheetData>
    <row r="1" spans="1:11" ht="30" x14ac:dyDescent="0.4">
      <c r="A1" s="71" t="s">
        <v>0</v>
      </c>
      <c r="B1" s="71"/>
      <c r="C1" s="71"/>
      <c r="D1" s="71"/>
      <c r="E1" s="71"/>
      <c r="F1" s="71"/>
      <c r="G1" s="71"/>
      <c r="H1" s="71"/>
    </row>
    <row r="2" spans="1:11" ht="30" x14ac:dyDescent="0.4">
      <c r="A2" s="71" t="s">
        <v>38</v>
      </c>
      <c r="B2" s="71"/>
      <c r="C2" s="71"/>
      <c r="D2" s="71"/>
      <c r="E2" s="71"/>
      <c r="F2" s="71"/>
      <c r="G2" s="71"/>
      <c r="H2" s="71"/>
    </row>
    <row r="3" spans="1:11" ht="4.5" customHeight="1" thickBot="1" x14ac:dyDescent="0.3">
      <c r="A3" s="10"/>
      <c r="G3" s="46"/>
    </row>
    <row r="4" spans="1:11" ht="42.75" customHeight="1" x14ac:dyDescent="0.25">
      <c r="A4" s="7"/>
      <c r="B4" s="52"/>
      <c r="C4" s="24" t="s">
        <v>41</v>
      </c>
      <c r="D4" s="24" t="s">
        <v>37</v>
      </c>
      <c r="E4" s="24" t="s">
        <v>39</v>
      </c>
      <c r="F4" s="24" t="s">
        <v>42</v>
      </c>
      <c r="G4" s="18" t="s">
        <v>40</v>
      </c>
      <c r="H4" s="8" t="s">
        <v>1</v>
      </c>
    </row>
    <row r="5" spans="1:11" s="29" customFormat="1" x14ac:dyDescent="0.25">
      <c r="A5" s="36" t="s">
        <v>27</v>
      </c>
      <c r="B5" s="53"/>
      <c r="C5" s="37">
        <v>140021</v>
      </c>
      <c r="D5" s="37"/>
      <c r="E5" s="50">
        <f>C41</f>
        <v>120842</v>
      </c>
      <c r="F5" s="37">
        <f>E41</f>
        <v>122879</v>
      </c>
      <c r="G5" s="48">
        <f>F41</f>
        <v>96011</v>
      </c>
      <c r="H5" s="38"/>
    </row>
    <row r="6" spans="1:11" x14ac:dyDescent="0.25">
      <c r="A6" s="9"/>
      <c r="B6" s="54"/>
      <c r="C6" s="25"/>
      <c r="D6" s="25"/>
      <c r="E6" s="25"/>
      <c r="F6" s="25"/>
      <c r="G6" s="25"/>
      <c r="H6" s="11"/>
    </row>
    <row r="7" spans="1:11" x14ac:dyDescent="0.25">
      <c r="A7" s="12" t="s">
        <v>12</v>
      </c>
      <c r="B7" s="55"/>
      <c r="C7" s="26"/>
      <c r="D7" s="26"/>
      <c r="E7" s="26"/>
      <c r="F7" s="26"/>
      <c r="G7" s="26"/>
      <c r="H7" s="2"/>
    </row>
    <row r="8" spans="1:11" s="29" customFormat="1" x14ac:dyDescent="0.25">
      <c r="A8" s="32" t="s">
        <v>2</v>
      </c>
      <c r="B8" s="56"/>
      <c r="C8" s="33">
        <v>107171</v>
      </c>
      <c r="D8" s="33">
        <v>110345</v>
      </c>
      <c r="E8" s="33">
        <v>110345</v>
      </c>
      <c r="F8" s="33"/>
      <c r="G8" s="42">
        <v>149013</v>
      </c>
      <c r="H8" s="34">
        <f>SUM(1-D8/G8)</f>
        <v>0.25949413809533395</v>
      </c>
      <c r="I8" s="35"/>
      <c r="K8" s="35"/>
    </row>
    <row r="9" spans="1:11" s="29" customFormat="1" x14ac:dyDescent="0.25">
      <c r="A9" s="32" t="s">
        <v>3</v>
      </c>
      <c r="B9" s="56"/>
      <c r="C9" s="33">
        <v>18000</v>
      </c>
      <c r="D9" s="33">
        <v>34000</v>
      </c>
      <c r="E9" s="33">
        <v>34000</v>
      </c>
      <c r="F9" s="33"/>
      <c r="G9" s="42">
        <v>34000</v>
      </c>
      <c r="H9" s="34">
        <f t="shared" ref="H9:H20" si="0">SUM(1-D9/G9)</f>
        <v>0</v>
      </c>
    </row>
    <row r="10" spans="1:11" s="29" customFormat="1" x14ac:dyDescent="0.25">
      <c r="A10" s="32" t="s">
        <v>4</v>
      </c>
      <c r="B10" s="56"/>
      <c r="C10" s="33">
        <v>50000</v>
      </c>
      <c r="D10" s="33">
        <v>32282</v>
      </c>
      <c r="E10" s="33">
        <v>32282</v>
      </c>
      <c r="F10" s="33"/>
      <c r="G10" s="42">
        <v>97600</v>
      </c>
      <c r="H10" s="34">
        <f t="shared" si="0"/>
        <v>0.66924180327868854</v>
      </c>
      <c r="I10" s="35"/>
    </row>
    <row r="11" spans="1:11" x14ac:dyDescent="0.25">
      <c r="A11" s="5" t="s">
        <v>5</v>
      </c>
      <c r="B11" s="57"/>
      <c r="C11" s="20">
        <v>147363</v>
      </c>
      <c r="D11" s="20">
        <v>147363</v>
      </c>
      <c r="E11" s="20">
        <v>110522</v>
      </c>
      <c r="F11" s="20">
        <v>36841</v>
      </c>
      <c r="G11" s="20">
        <v>147363</v>
      </c>
      <c r="H11" s="34">
        <f t="shared" si="0"/>
        <v>0</v>
      </c>
    </row>
    <row r="12" spans="1:11" x14ac:dyDescent="0.25">
      <c r="A12" s="5" t="s">
        <v>36</v>
      </c>
      <c r="B12" s="57"/>
      <c r="C12" s="20">
        <v>11442</v>
      </c>
      <c r="D12" s="20"/>
      <c r="E12" s="20"/>
      <c r="F12" s="20"/>
      <c r="G12" s="20"/>
      <c r="H12" s="34">
        <v>0</v>
      </c>
    </row>
    <row r="13" spans="1:11" x14ac:dyDescent="0.25">
      <c r="A13" s="5" t="s">
        <v>6</v>
      </c>
      <c r="B13" s="57"/>
      <c r="C13" s="20">
        <v>7164</v>
      </c>
      <c r="D13" s="20">
        <v>50824</v>
      </c>
      <c r="E13" s="20">
        <v>7624</v>
      </c>
      <c r="F13" s="20">
        <v>43200</v>
      </c>
      <c r="G13" s="20">
        <v>52004</v>
      </c>
      <c r="H13" s="34">
        <f t="shared" si="0"/>
        <v>2.2690562264441216E-2</v>
      </c>
    </row>
    <row r="14" spans="1:11" x14ac:dyDescent="0.25">
      <c r="A14" s="5" t="s">
        <v>49</v>
      </c>
      <c r="B14" s="57"/>
      <c r="C14" s="20">
        <v>6995</v>
      </c>
      <c r="D14" s="20"/>
      <c r="E14" s="20">
        <v>6866</v>
      </c>
      <c r="F14" s="20"/>
      <c r="G14" s="20">
        <v>7000</v>
      </c>
      <c r="H14" s="34">
        <v>0</v>
      </c>
    </row>
    <row r="15" spans="1:11" x14ac:dyDescent="0.25">
      <c r="A15" s="5" t="s">
        <v>7</v>
      </c>
      <c r="B15" s="57"/>
      <c r="C15" s="20">
        <v>57</v>
      </c>
      <c r="D15" s="20">
        <v>75</v>
      </c>
      <c r="E15" s="20">
        <v>71</v>
      </c>
      <c r="F15" s="20"/>
      <c r="G15" s="20">
        <v>75</v>
      </c>
      <c r="H15" s="34">
        <v>0</v>
      </c>
    </row>
    <row r="16" spans="1:11" x14ac:dyDescent="0.25">
      <c r="A16" s="5" t="s">
        <v>9</v>
      </c>
      <c r="B16" s="57"/>
      <c r="C16" s="20">
        <v>4823</v>
      </c>
      <c r="D16" s="20"/>
      <c r="E16" s="20">
        <v>623</v>
      </c>
      <c r="F16" s="20"/>
      <c r="G16" s="20">
        <v>8000</v>
      </c>
      <c r="H16" s="34">
        <v>0</v>
      </c>
    </row>
    <row r="17" spans="1:8" x14ac:dyDescent="0.25">
      <c r="A17" s="5" t="s">
        <v>10</v>
      </c>
      <c r="B17" s="57"/>
      <c r="C17" s="20">
        <v>2728</v>
      </c>
      <c r="D17" s="20">
        <v>2800</v>
      </c>
      <c r="E17" s="20">
        <v>3307</v>
      </c>
      <c r="F17" s="20"/>
      <c r="G17" s="20">
        <v>3300</v>
      </c>
      <c r="H17" s="34">
        <f t="shared" si="0"/>
        <v>0.15151515151515149</v>
      </c>
    </row>
    <row r="18" spans="1:8" x14ac:dyDescent="0.25">
      <c r="A18" s="5"/>
      <c r="B18" s="57"/>
      <c r="C18" s="20">
        <v>0</v>
      </c>
      <c r="D18" s="20"/>
      <c r="E18" s="20">
        <v>0</v>
      </c>
      <c r="F18" s="20">
        <v>0</v>
      </c>
      <c r="G18" s="20">
        <v>0</v>
      </c>
      <c r="H18" s="34">
        <v>0</v>
      </c>
    </row>
    <row r="19" spans="1:8" x14ac:dyDescent="0.25">
      <c r="A19" s="5" t="s">
        <v>28</v>
      </c>
      <c r="B19" s="57"/>
      <c r="C19" s="20">
        <v>1650</v>
      </c>
      <c r="D19" s="20">
        <v>1000</v>
      </c>
      <c r="E19" s="20">
        <v>958</v>
      </c>
      <c r="F19" s="20">
        <v>42</v>
      </c>
      <c r="G19" s="20">
        <v>1000</v>
      </c>
      <c r="H19" s="34">
        <f t="shared" si="0"/>
        <v>0</v>
      </c>
    </row>
    <row r="20" spans="1:8" x14ac:dyDescent="0.25">
      <c r="A20" s="6" t="s">
        <v>11</v>
      </c>
      <c r="B20" s="58"/>
      <c r="C20" s="21">
        <v>2264</v>
      </c>
      <c r="D20" s="21">
        <v>1000</v>
      </c>
      <c r="E20" s="21">
        <v>7898</v>
      </c>
      <c r="F20" s="21">
        <v>100</v>
      </c>
      <c r="G20" s="21">
        <v>1000</v>
      </c>
      <c r="H20" s="34">
        <f t="shared" si="0"/>
        <v>0</v>
      </c>
    </row>
    <row r="21" spans="1:8" x14ac:dyDescent="0.25">
      <c r="A21" s="12" t="s">
        <v>13</v>
      </c>
      <c r="B21" s="55"/>
      <c r="C21" s="19">
        <f>SUM(C8:C20)</f>
        <v>359657</v>
      </c>
      <c r="D21" s="19">
        <f>SUM(D8:D20)</f>
        <v>379689</v>
      </c>
      <c r="E21" s="19">
        <f>SUM(E8:E20)</f>
        <v>314496</v>
      </c>
      <c r="F21" s="19">
        <f>SUM(F8:F20)</f>
        <v>80183</v>
      </c>
      <c r="G21" s="63">
        <f>SUM(G8:G20)</f>
        <v>500355</v>
      </c>
      <c r="H21" s="3">
        <f t="shared" ref="H21" si="1">SUM(1-F21/G21)</f>
        <v>0.83974777907685549</v>
      </c>
    </row>
    <row r="22" spans="1:8" s="29" customFormat="1" ht="15.75" thickBot="1" x14ac:dyDescent="0.3">
      <c r="A22" s="39" t="s">
        <v>14</v>
      </c>
      <c r="B22" s="59"/>
      <c r="C22" s="40">
        <f>C5+C21</f>
        <v>499678</v>
      </c>
      <c r="D22" s="40"/>
      <c r="E22" s="40">
        <f>SUM(E5+E21)</f>
        <v>435338</v>
      </c>
      <c r="F22" s="47">
        <f>SUM(F5+F21)</f>
        <v>203062</v>
      </c>
      <c r="G22" s="44">
        <f>SUM(G5+G21)</f>
        <v>596366</v>
      </c>
      <c r="H22" s="34"/>
    </row>
    <row r="23" spans="1:8" ht="15.75" thickTop="1" x14ac:dyDescent="0.25">
      <c r="A23" s="5"/>
      <c r="B23" s="57"/>
      <c r="C23" s="26"/>
      <c r="D23" s="26"/>
      <c r="E23" s="26"/>
      <c r="F23" s="26"/>
      <c r="G23" s="26"/>
      <c r="H23" s="2"/>
    </row>
    <row r="24" spans="1:8" x14ac:dyDescent="0.25">
      <c r="A24" s="12" t="s">
        <v>15</v>
      </c>
      <c r="B24" s="55"/>
      <c r="C24" s="26"/>
      <c r="D24" s="26"/>
      <c r="E24" s="26"/>
      <c r="F24" s="26"/>
      <c r="G24" s="26"/>
      <c r="H24" s="2"/>
    </row>
    <row r="25" spans="1:8" x14ac:dyDescent="0.25">
      <c r="A25" s="5" t="s">
        <v>16</v>
      </c>
      <c r="B25" s="57" t="s">
        <v>30</v>
      </c>
      <c r="C25" s="20">
        <v>7209</v>
      </c>
      <c r="D25" s="20">
        <v>30000</v>
      </c>
      <c r="E25" s="20">
        <v>12815</v>
      </c>
      <c r="F25" s="20">
        <v>5185</v>
      </c>
      <c r="G25" s="20">
        <v>22000</v>
      </c>
      <c r="H25" s="34">
        <f t="shared" ref="H25:H40" si="2">SUM(1-D25/G25)</f>
        <v>-0.36363636363636354</v>
      </c>
    </row>
    <row r="26" spans="1:8" x14ac:dyDescent="0.25">
      <c r="A26" s="5"/>
      <c r="B26" s="57" t="s">
        <v>29</v>
      </c>
      <c r="C26" s="20">
        <v>4251</v>
      </c>
      <c r="D26" s="20"/>
      <c r="E26" s="20">
        <v>1257</v>
      </c>
      <c r="F26" s="20"/>
      <c r="G26" s="20"/>
      <c r="H26" s="34"/>
    </row>
    <row r="27" spans="1:8" x14ac:dyDescent="0.25">
      <c r="A27" s="66">
        <v>7000</v>
      </c>
      <c r="B27" s="57" t="s">
        <v>31</v>
      </c>
      <c r="C27" s="20">
        <v>8044</v>
      </c>
      <c r="D27" s="20"/>
      <c r="E27" s="20">
        <v>2410</v>
      </c>
      <c r="F27" s="20"/>
      <c r="G27" s="20"/>
      <c r="H27" s="34"/>
    </row>
    <row r="28" spans="1:8" x14ac:dyDescent="0.25">
      <c r="A28" s="65">
        <v>5000</v>
      </c>
      <c r="B28" s="57" t="s">
        <v>32</v>
      </c>
      <c r="C28" s="20">
        <v>5238</v>
      </c>
      <c r="D28" s="20"/>
      <c r="E28" s="20">
        <v>1870</v>
      </c>
      <c r="F28" s="20"/>
      <c r="G28" s="20"/>
      <c r="H28" s="34"/>
    </row>
    <row r="29" spans="1:8" x14ac:dyDescent="0.25">
      <c r="A29" s="66" t="s">
        <v>35</v>
      </c>
      <c r="B29" s="57" t="s">
        <v>33</v>
      </c>
      <c r="C29" s="20">
        <v>7551</v>
      </c>
      <c r="D29" s="20"/>
      <c r="E29" s="62"/>
      <c r="F29" s="20"/>
      <c r="G29" s="20"/>
      <c r="H29" s="34"/>
    </row>
    <row r="30" spans="1:8" x14ac:dyDescent="0.25">
      <c r="A30" s="65">
        <v>7000</v>
      </c>
      <c r="B30" s="57" t="s">
        <v>34</v>
      </c>
      <c r="C30" s="20">
        <v>7553</v>
      </c>
      <c r="D30" s="20"/>
      <c r="E30" s="62">
        <v>6465</v>
      </c>
      <c r="F30" s="20"/>
      <c r="G30" s="20"/>
      <c r="H30" s="34"/>
    </row>
    <row r="31" spans="1:8" x14ac:dyDescent="0.25">
      <c r="A31" s="5" t="s">
        <v>17</v>
      </c>
      <c r="B31" s="57"/>
      <c r="C31" s="20">
        <v>100</v>
      </c>
      <c r="D31" s="20">
        <v>400</v>
      </c>
      <c r="E31" s="62"/>
      <c r="F31" s="20"/>
      <c r="G31" s="20">
        <v>275</v>
      </c>
      <c r="H31" s="34">
        <v>0</v>
      </c>
    </row>
    <row r="32" spans="1:8" x14ac:dyDescent="0.25">
      <c r="A32" s="5" t="s">
        <v>18</v>
      </c>
      <c r="B32" s="57"/>
      <c r="C32" s="20">
        <v>6150</v>
      </c>
      <c r="D32" s="20">
        <v>8000</v>
      </c>
      <c r="E32" s="62">
        <v>130</v>
      </c>
      <c r="F32" s="20">
        <v>7870</v>
      </c>
      <c r="G32" s="20">
        <v>8000</v>
      </c>
      <c r="H32" s="34">
        <f t="shared" si="2"/>
        <v>0</v>
      </c>
    </row>
    <row r="33" spans="1:10" x14ac:dyDescent="0.25">
      <c r="A33" s="5" t="s">
        <v>19</v>
      </c>
      <c r="B33" s="57"/>
      <c r="C33" s="20">
        <v>6542</v>
      </c>
      <c r="D33" s="20">
        <v>10000</v>
      </c>
      <c r="E33" s="20">
        <v>7953</v>
      </c>
      <c r="F33" s="20">
        <v>2047</v>
      </c>
      <c r="G33" s="20">
        <v>10000</v>
      </c>
      <c r="H33" s="34">
        <f t="shared" si="2"/>
        <v>0</v>
      </c>
    </row>
    <row r="34" spans="1:10" x14ac:dyDescent="0.25">
      <c r="A34" s="5" t="s">
        <v>8</v>
      </c>
      <c r="B34" s="57"/>
      <c r="C34" s="20">
        <v>14400</v>
      </c>
      <c r="D34" s="20">
        <v>14400</v>
      </c>
      <c r="E34" s="20">
        <v>9620</v>
      </c>
      <c r="F34" s="20">
        <v>3600</v>
      </c>
      <c r="G34" s="20">
        <v>14400</v>
      </c>
      <c r="H34" s="34">
        <f t="shared" si="2"/>
        <v>0</v>
      </c>
    </row>
    <row r="35" spans="1:10" x14ac:dyDescent="0.25">
      <c r="A35" s="5" t="s">
        <v>20</v>
      </c>
      <c r="B35" s="57"/>
      <c r="C35" s="20">
        <v>268258</v>
      </c>
      <c r="D35" s="20">
        <v>261389</v>
      </c>
      <c r="E35" s="20">
        <v>220183</v>
      </c>
      <c r="F35" s="20">
        <v>88349</v>
      </c>
      <c r="G35" s="20">
        <v>348380</v>
      </c>
      <c r="H35" s="34">
        <f t="shared" si="2"/>
        <v>0.24970147540042487</v>
      </c>
    </row>
    <row r="36" spans="1:10" x14ac:dyDescent="0.25">
      <c r="A36" s="5" t="s">
        <v>22</v>
      </c>
      <c r="B36" s="57"/>
      <c r="C36" s="20">
        <v>12960</v>
      </c>
      <c r="D36" s="20">
        <v>20000</v>
      </c>
      <c r="E36" s="20"/>
      <c r="F36" s="20"/>
      <c r="G36" s="20">
        <v>0</v>
      </c>
      <c r="H36" s="34">
        <v>0</v>
      </c>
      <c r="J36" s="15"/>
    </row>
    <row r="37" spans="1:10" x14ac:dyDescent="0.25">
      <c r="A37" s="5" t="s">
        <v>21</v>
      </c>
      <c r="B37" s="57"/>
      <c r="C37" s="20">
        <v>21368</v>
      </c>
      <c r="D37" s="20">
        <v>34000</v>
      </c>
      <c r="E37" s="20">
        <v>40891</v>
      </c>
      <c r="F37" s="20"/>
      <c r="G37" s="20">
        <v>41000</v>
      </c>
      <c r="H37" s="34">
        <f t="shared" si="2"/>
        <v>0.17073170731707321</v>
      </c>
    </row>
    <row r="38" spans="1:10" x14ac:dyDescent="0.25">
      <c r="A38" s="5" t="s">
        <v>53</v>
      </c>
      <c r="B38" s="57"/>
      <c r="C38" s="20"/>
      <c r="D38" s="20"/>
      <c r="E38" s="20"/>
      <c r="F38" s="20">
        <v>0</v>
      </c>
      <c r="G38" s="20">
        <v>47600</v>
      </c>
      <c r="H38" s="34"/>
    </row>
    <row r="39" spans="1:10" x14ac:dyDescent="0.25">
      <c r="A39" s="6" t="s">
        <v>25</v>
      </c>
      <c r="B39" s="58"/>
      <c r="C39" s="21">
        <v>9212</v>
      </c>
      <c r="D39" s="21">
        <v>1500</v>
      </c>
      <c r="E39" s="21">
        <v>8865</v>
      </c>
      <c r="F39" s="21"/>
      <c r="G39" s="21">
        <v>8700</v>
      </c>
      <c r="H39" s="34">
        <f t="shared" si="2"/>
        <v>0.82758620689655171</v>
      </c>
    </row>
    <row r="40" spans="1:10" x14ac:dyDescent="0.25">
      <c r="A40" s="13" t="s">
        <v>23</v>
      </c>
      <c r="B40" s="60"/>
      <c r="C40" s="22">
        <f>SUM(C25:C39)</f>
        <v>378836</v>
      </c>
      <c r="D40" s="22">
        <f>SUM(D25:D39)</f>
        <v>379689</v>
      </c>
      <c r="E40" s="22">
        <f>SUM(E25:E39)</f>
        <v>312459</v>
      </c>
      <c r="F40" s="22">
        <f>SUM(F25:F39)</f>
        <v>107051</v>
      </c>
      <c r="G40" s="64">
        <f>SUM(G25:G39)</f>
        <v>500355</v>
      </c>
      <c r="H40" s="34">
        <f t="shared" si="2"/>
        <v>0.24116077584914708</v>
      </c>
    </row>
    <row r="41" spans="1:10" s="29" customFormat="1" ht="15.75" thickBot="1" x14ac:dyDescent="0.3">
      <c r="A41" s="39" t="s">
        <v>24</v>
      </c>
      <c r="B41" s="59"/>
      <c r="C41" s="51">
        <f>C22-C40</f>
        <v>120842</v>
      </c>
      <c r="D41" s="41"/>
      <c r="E41" s="41">
        <f>SUM(E22-E40)</f>
        <v>122879</v>
      </c>
      <c r="F41" s="49">
        <f>F22-F40</f>
        <v>96011</v>
      </c>
      <c r="G41" s="45">
        <f>G22-G40</f>
        <v>96011</v>
      </c>
      <c r="H41" s="38"/>
    </row>
    <row r="42" spans="1:10" ht="15.75" thickTop="1" x14ac:dyDescent="0.25">
      <c r="A42" s="12" t="s">
        <v>51</v>
      </c>
      <c r="B42" s="55"/>
      <c r="C42" s="20"/>
      <c r="D42" s="20"/>
      <c r="E42" s="20">
        <v>70720</v>
      </c>
      <c r="F42" s="16"/>
      <c r="G42" s="20">
        <v>71000</v>
      </c>
      <c r="H42" s="2"/>
    </row>
    <row r="43" spans="1:10" x14ac:dyDescent="0.25">
      <c r="A43" s="12" t="s">
        <v>52</v>
      </c>
      <c r="B43" s="55"/>
      <c r="C43" s="20">
        <v>0</v>
      </c>
      <c r="D43" s="20">
        <v>0</v>
      </c>
      <c r="E43" s="20">
        <v>0</v>
      </c>
      <c r="F43" s="16"/>
      <c r="G43" s="20">
        <v>0</v>
      </c>
      <c r="H43" s="2"/>
    </row>
    <row r="44" spans="1:10" x14ac:dyDescent="0.25">
      <c r="A44" s="12" t="s">
        <v>44</v>
      </c>
      <c r="B44" s="55"/>
      <c r="C44" s="20">
        <v>0</v>
      </c>
      <c r="D44" s="20">
        <v>0</v>
      </c>
      <c r="E44" s="20">
        <v>15398</v>
      </c>
      <c r="F44" s="16"/>
      <c r="G44" s="20">
        <v>15500</v>
      </c>
      <c r="H44" s="2"/>
    </row>
    <row r="45" spans="1:10" x14ac:dyDescent="0.25">
      <c r="A45" s="12" t="s">
        <v>43</v>
      </c>
      <c r="B45" s="55"/>
      <c r="C45" s="20">
        <v>64750</v>
      </c>
      <c r="D45" s="20">
        <v>65000</v>
      </c>
      <c r="E45" s="20">
        <v>64912</v>
      </c>
      <c r="F45" s="16"/>
      <c r="G45" s="20">
        <v>65000</v>
      </c>
      <c r="H45" s="2"/>
    </row>
    <row r="46" spans="1:10" ht="15.75" thickBot="1" x14ac:dyDescent="0.3">
      <c r="A46" s="14" t="s">
        <v>26</v>
      </c>
      <c r="B46" s="61"/>
      <c r="C46" s="23">
        <f>SUM(C42:C45)</f>
        <v>64750</v>
      </c>
      <c r="D46" s="23">
        <f>SUM(D42:D45)</f>
        <v>65000</v>
      </c>
      <c r="E46" s="23">
        <f>SUM(E42:E45)</f>
        <v>151030</v>
      </c>
      <c r="F46" s="17"/>
      <c r="G46" s="23">
        <f>G41+E46</f>
        <v>247041</v>
      </c>
      <c r="H46" s="4"/>
    </row>
    <row r="47" spans="1:10" s="29" customFormat="1" x14ac:dyDescent="0.25">
      <c r="A47" s="27" t="s">
        <v>45</v>
      </c>
      <c r="B47" s="27"/>
      <c r="C47" s="30"/>
      <c r="D47" s="30">
        <v>176627</v>
      </c>
      <c r="E47" s="31"/>
      <c r="F47" s="31"/>
      <c r="G47" s="31"/>
      <c r="H47" s="31"/>
    </row>
    <row r="48" spans="1:10" s="29" customFormat="1" x14ac:dyDescent="0.25">
      <c r="A48" s="27" t="s">
        <v>46</v>
      </c>
      <c r="B48" s="27"/>
      <c r="C48" s="28"/>
      <c r="D48" s="28">
        <v>3972</v>
      </c>
      <c r="E48" s="31" t="s">
        <v>48</v>
      </c>
      <c r="F48" s="31"/>
      <c r="G48" s="31"/>
      <c r="H48" s="31"/>
    </row>
    <row r="49" spans="1:8" s="29" customFormat="1" x14ac:dyDescent="0.25">
      <c r="A49" s="69" t="s">
        <v>50</v>
      </c>
      <c r="B49" s="67"/>
      <c r="C49" s="68"/>
      <c r="D49" s="70">
        <v>100000</v>
      </c>
      <c r="E49" s="31"/>
      <c r="F49" s="31"/>
      <c r="G49" s="31"/>
      <c r="H49" s="31"/>
    </row>
    <row r="50" spans="1:8" s="29" customFormat="1" x14ac:dyDescent="0.25">
      <c r="A50" s="27" t="s">
        <v>47</v>
      </c>
      <c r="B50" s="27"/>
      <c r="C50" s="30"/>
      <c r="D50" s="43">
        <v>280613</v>
      </c>
      <c r="E50" s="31"/>
      <c r="F50" s="31"/>
      <c r="G50" s="1"/>
      <c r="H50" s="31"/>
    </row>
  </sheetData>
  <mergeCells count="2">
    <mergeCell ref="A1:H1"/>
    <mergeCell ref="A2:H2"/>
  </mergeCells>
  <printOptions gridLines="1"/>
  <pageMargins left="0.7" right="0.7" top="0.5" bottom="0.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Town of Springfield</dc:title>
  <dc:subject>2010 Proposed Budget</dc:subject>
  <dc:creator>Debra Kemnitz</dc:creator>
  <cp:lastModifiedBy>Megan Hockerman</cp:lastModifiedBy>
  <cp:lastPrinted>2024-09-11T17:25:03Z</cp:lastPrinted>
  <dcterms:created xsi:type="dcterms:W3CDTF">2009-10-19T14:37:10Z</dcterms:created>
  <dcterms:modified xsi:type="dcterms:W3CDTF">2024-11-13T18:50:34Z</dcterms:modified>
</cp:coreProperties>
</file>